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769758D5-AE92-4077-985E-AF21505A10B9}" xr6:coauthVersionLast="47" xr6:coauthVersionMax="47" xr10:uidLastSave="{00000000-0000-0000-0000-000000000000}"/>
  <bookViews>
    <workbookView xWindow="28680" yWindow="-120" windowWidth="51840" windowHeight="21120" xr2:uid="{AADAEB3A-96F1-48EC-A0D0-F1DBB3332A79}"/>
  </bookViews>
  <sheets>
    <sheet name="Snowflake - Scone (Oil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I19" i="1" s="1"/>
  <c r="D21" i="1"/>
  <c r="D20" i="1"/>
  <c r="E19" i="1"/>
  <c r="I21" i="1" l="1"/>
  <c r="I20" i="1"/>
  <c r="I24" i="1" l="1"/>
  <c r="I22" i="1"/>
  <c r="I25" i="1" s="1"/>
</calcChain>
</file>

<file path=xl/sharedStrings.xml><?xml version="1.0" encoding="utf-8"?>
<sst xmlns="http://schemas.openxmlformats.org/spreadsheetml/2006/main" count="17" uniqueCount="17">
  <si>
    <t xml:space="preserve">Snowflake Scone (Oil) Yield Calculator </t>
  </si>
  <si>
    <t>Ingredients</t>
  </si>
  <si>
    <t>Kg</t>
  </si>
  <si>
    <t>Cost (R)</t>
  </si>
  <si>
    <t>Size of each scone cut from dough (in grams)</t>
  </si>
  <si>
    <t>Entry Field</t>
  </si>
  <si>
    <t>Snowflake Scone Mix</t>
  </si>
  <si>
    <t>Total Scones</t>
  </si>
  <si>
    <t>Sunflower Oil</t>
  </si>
  <si>
    <t>Total Dozens</t>
  </si>
  <si>
    <t>Water</t>
  </si>
  <si>
    <t>Cost Per Single Scone</t>
  </si>
  <si>
    <t>Total Weight</t>
  </si>
  <si>
    <t>Cost Per Dozen</t>
  </si>
  <si>
    <t>Desired Gross Profit %</t>
  </si>
  <si>
    <t>Recommended Selling Price Per Scone</t>
  </si>
  <si>
    <t>Recommended Selling Price Per Dozen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</si>
</sst>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g&quot;"/>
    <numFmt numFmtId="165" formatCode="0.0"/>
    <numFmt numFmtId="166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8"/>
      <color rgb="FF00667C"/>
      <name val="Open Sans"/>
    </font>
    <font>
      <b/>
      <sz val="11"/>
      <color theme="0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7C"/>
      </left>
      <right/>
      <top style="medium">
        <color rgb="FF00667C"/>
      </top>
      <bottom/>
      <diagonal/>
    </border>
    <border>
      <left/>
      <right/>
      <top style="medium">
        <color rgb="FF00667C"/>
      </top>
      <bottom/>
      <diagonal/>
    </border>
    <border>
      <left/>
      <right style="medium">
        <color rgb="FF00667C"/>
      </right>
      <top style="medium">
        <color rgb="FF00667C"/>
      </top>
      <bottom/>
      <diagonal/>
    </border>
    <border>
      <left style="medium">
        <color rgb="FF00667C"/>
      </left>
      <right/>
      <top/>
      <bottom/>
      <diagonal/>
    </border>
    <border>
      <left/>
      <right style="medium">
        <color rgb="FF00667C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7C"/>
      </left>
      <right/>
      <top/>
      <bottom style="medium">
        <color rgb="FF00667C"/>
      </bottom>
      <diagonal/>
    </border>
    <border>
      <left/>
      <right/>
      <top/>
      <bottom style="medium">
        <color rgb="FF00667C"/>
      </bottom>
      <diagonal/>
    </border>
    <border>
      <left/>
      <right style="medium">
        <color rgb="FF00667C"/>
      </right>
      <top/>
      <bottom style="medium">
        <color rgb="FF00667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2" borderId="0" xfId="0" applyFont="1" applyFill="1"/>
    <xf numFmtId="0" fontId="2" fillId="0" borderId="6" xfId="0" applyFont="1" applyBorder="1"/>
    <xf numFmtId="1" fontId="2" fillId="0" borderId="6" xfId="0" applyNumberFormat="1" applyFont="1" applyBorder="1"/>
    <xf numFmtId="165" fontId="2" fillId="0" borderId="6" xfId="0" applyNumberFormat="1" applyFont="1" applyBorder="1"/>
    <xf numFmtId="2" fontId="2" fillId="0" borderId="6" xfId="0" applyNumberFormat="1" applyFont="1" applyBorder="1"/>
    <xf numFmtId="166" fontId="2" fillId="0" borderId="6" xfId="0" applyNumberFormat="1" applyFont="1" applyBorder="1"/>
    <xf numFmtId="0" fontId="4" fillId="2" borderId="7" xfId="0" applyFont="1" applyFill="1" applyBorder="1"/>
    <xf numFmtId="2" fontId="4" fillId="2" borderId="7" xfId="0" applyNumberFormat="1" applyFont="1" applyFill="1" applyBorder="1"/>
    <xf numFmtId="166" fontId="2" fillId="0" borderId="6" xfId="1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165" fontId="5" fillId="3" borderId="6" xfId="0" applyNumberFormat="1" applyFont="1" applyFill="1" applyBorder="1" applyProtection="1">
      <protection locked="0"/>
    </xf>
    <xf numFmtId="2" fontId="5" fillId="3" borderId="6" xfId="0" applyNumberFormat="1" applyFont="1" applyFill="1" applyBorder="1" applyProtection="1">
      <protection locked="0"/>
    </xf>
    <xf numFmtId="164" fontId="5" fillId="3" borderId="6" xfId="0" applyNumberFormat="1" applyFont="1" applyFill="1" applyBorder="1" applyProtection="1">
      <protection locked="0"/>
    </xf>
    <xf numFmtId="9" fontId="5" fillId="3" borderId="6" xfId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FFFF"/>
        <name val="Open Sans"/>
        <scheme val="none"/>
      </font>
      <fill>
        <patternFill patternType="solid">
          <fgColor indexed="64"/>
          <bgColor rgb="FF006666"/>
        </patternFill>
      </fill>
    </dxf>
    <dxf>
      <font>
        <strike val="0"/>
        <outline val="0"/>
        <shadow val="0"/>
        <u val="none"/>
        <vertAlign val="baseline"/>
        <sz val="11"/>
        <name val="Open Sans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142875</xdr:rowOff>
    </xdr:from>
    <xdr:to>
      <xdr:col>12</xdr:col>
      <xdr:colOff>43461</xdr:colOff>
      <xdr:row>14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8753EA-6871-417E-8898-783CB314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904875"/>
          <a:ext cx="10054236" cy="2933700"/>
        </a:xfrm>
        <a:prstGeom prst="roundRect">
          <a:avLst>
            <a:gd name="adj" fmla="val 2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561975</xdr:colOff>
      <xdr:row>1</xdr:row>
      <xdr:rowOff>85725</xdr:rowOff>
    </xdr:from>
    <xdr:to>
      <xdr:col>12</xdr:col>
      <xdr:colOff>48735</xdr:colOff>
      <xdr:row>2</xdr:row>
      <xdr:rowOff>48611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5BDA6F-5FBA-4EE2-93DE-2023C89E5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0" y="333375"/>
          <a:ext cx="1267935" cy="477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D602A3-83DD-496C-9A9C-C025339366B4}" name="Table145467" displayName="Table145467" ref="C18:E22" totalsRowCount="1" headerRowDxfId="7" dataDxfId="6" totalsRowDxfId="5">
  <tableColumns count="3">
    <tableColumn id="1" xr3:uid="{C42DD9D7-B00C-4F28-B595-68FC2762ACD6}" name="Ingredients" totalsRowLabel="Total Weight" totalsRowDxfId="4"/>
    <tableColumn id="2" xr3:uid="{208A552E-AFF3-4DC4-A158-F42C452FB6BD}" name="Kg" totalsRowFunction="sum" dataDxfId="3" totalsRowDxfId="2"/>
    <tableColumn id="3" xr3:uid="{688D6436-A6B0-4F94-B618-E032C0D3ACE2}" name="Cost (R)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B92F-8E77-4457-A52E-5EEEF7710FAF}">
  <sheetPr>
    <tabColor rgb="FFEF3F21"/>
  </sheetPr>
  <dimension ref="B1:M31"/>
  <sheetViews>
    <sheetView showGridLines="0" tabSelected="1" workbookViewId="0">
      <selection activeCell="I23" sqref="I23"/>
    </sheetView>
  </sheetViews>
  <sheetFormatPr defaultRowHeight="18.75" x14ac:dyDescent="0.4"/>
  <cols>
    <col min="1" max="1" width="3.85546875" style="1" customWidth="1"/>
    <col min="2" max="2" width="9.140625" style="1"/>
    <col min="3" max="3" width="24.5703125" style="1" bestFit="1" customWidth="1"/>
    <col min="4" max="4" width="8.42578125" style="1" bestFit="1" customWidth="1"/>
    <col min="5" max="5" width="9.7109375" style="1" bestFit="1" customWidth="1"/>
    <col min="6" max="7" width="7.42578125" style="1" customWidth="1"/>
    <col min="8" max="8" width="46.5703125" style="1" bestFit="1" customWidth="1"/>
    <col min="9" max="9" width="16" style="1" bestFit="1" customWidth="1"/>
    <col min="10" max="10" width="4.85546875" style="1" customWidth="1"/>
    <col min="11" max="12" width="9.140625" style="1"/>
    <col min="13" max="13" width="4" style="1" customWidth="1"/>
    <col min="14" max="16384" width="9.140625" style="1"/>
  </cols>
  <sheetData>
    <row r="1" spans="2:13" ht="19.5" thickBot="1" x14ac:dyDescent="0.45"/>
    <row r="2" spans="2:13" ht="40.5" customHeight="1" x14ac:dyDescent="0.4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2:13" x14ac:dyDescent="0.4">
      <c r="B3" s="2"/>
      <c r="M3" s="3"/>
    </row>
    <row r="4" spans="2:13" x14ac:dyDescent="0.4">
      <c r="B4" s="2"/>
      <c r="M4" s="3"/>
    </row>
    <row r="5" spans="2:13" x14ac:dyDescent="0.4">
      <c r="B5" s="2"/>
      <c r="M5" s="3"/>
    </row>
    <row r="6" spans="2:13" x14ac:dyDescent="0.4">
      <c r="B6" s="2"/>
      <c r="M6" s="3"/>
    </row>
    <row r="7" spans="2:13" x14ac:dyDescent="0.4">
      <c r="B7" s="2"/>
      <c r="M7" s="3"/>
    </row>
    <row r="8" spans="2:13" x14ac:dyDescent="0.4">
      <c r="B8" s="2"/>
      <c r="M8" s="3"/>
    </row>
    <row r="9" spans="2:13" x14ac:dyDescent="0.4">
      <c r="B9" s="2"/>
      <c r="M9" s="3"/>
    </row>
    <row r="10" spans="2:13" x14ac:dyDescent="0.4">
      <c r="B10" s="2"/>
      <c r="M10" s="3"/>
    </row>
    <row r="11" spans="2:13" x14ac:dyDescent="0.4">
      <c r="B11" s="2"/>
      <c r="M11" s="3"/>
    </row>
    <row r="12" spans="2:13" x14ac:dyDescent="0.4">
      <c r="B12" s="2"/>
      <c r="M12" s="3"/>
    </row>
    <row r="13" spans="2:13" x14ac:dyDescent="0.4">
      <c r="B13" s="2"/>
      <c r="M13" s="3"/>
    </row>
    <row r="14" spans="2:13" x14ac:dyDescent="0.4">
      <c r="B14" s="2"/>
      <c r="M14" s="3"/>
    </row>
    <row r="15" spans="2:13" x14ac:dyDescent="0.4">
      <c r="B15" s="2"/>
      <c r="M15" s="3"/>
    </row>
    <row r="16" spans="2:13" x14ac:dyDescent="0.4">
      <c r="B16" s="2"/>
      <c r="M16" s="3"/>
    </row>
    <row r="17" spans="2:13" x14ac:dyDescent="0.4">
      <c r="B17" s="2"/>
      <c r="M17" s="3"/>
    </row>
    <row r="18" spans="2:13" x14ac:dyDescent="0.4">
      <c r="B18" s="2"/>
      <c r="C18" s="4" t="s">
        <v>1</v>
      </c>
      <c r="D18" s="4" t="s">
        <v>2</v>
      </c>
      <c r="E18" s="4" t="s">
        <v>3</v>
      </c>
      <c r="H18" s="5" t="s">
        <v>4</v>
      </c>
      <c r="I18" s="24">
        <v>60</v>
      </c>
      <c r="K18" s="21" t="s">
        <v>5</v>
      </c>
      <c r="L18" s="21"/>
      <c r="M18" s="3"/>
    </row>
    <row r="19" spans="2:13" x14ac:dyDescent="0.4">
      <c r="B19" s="2"/>
      <c r="C19" s="5" t="s">
        <v>6</v>
      </c>
      <c r="D19" s="22">
        <v>4</v>
      </c>
      <c r="E19" s="23">
        <f>293.22/3.125</f>
        <v>93.830400000000012</v>
      </c>
      <c r="H19" s="5" t="s">
        <v>7</v>
      </c>
      <c r="I19" s="6">
        <f>Table145467[[#Totals],[Kg]]/(I18/1000)</f>
        <v>104.66666666666667</v>
      </c>
      <c r="M19" s="3"/>
    </row>
    <row r="20" spans="2:13" x14ac:dyDescent="0.4">
      <c r="B20" s="2"/>
      <c r="C20" s="5" t="s">
        <v>8</v>
      </c>
      <c r="D20" s="7">
        <f>25%*$D$19</f>
        <v>1</v>
      </c>
      <c r="E20" s="23">
        <v>42.5</v>
      </c>
      <c r="H20" s="5" t="s">
        <v>9</v>
      </c>
      <c r="I20" s="6">
        <f>$I$19/12</f>
        <v>8.7222222222222232</v>
      </c>
      <c r="M20" s="3"/>
    </row>
    <row r="21" spans="2:13" x14ac:dyDescent="0.4">
      <c r="B21" s="2"/>
      <c r="C21" s="5" t="s">
        <v>10</v>
      </c>
      <c r="D21" s="7">
        <f>32%*$D$19</f>
        <v>1.28</v>
      </c>
      <c r="E21" s="8">
        <v>0</v>
      </c>
      <c r="H21" s="5" t="s">
        <v>11</v>
      </c>
      <c r="I21" s="9">
        <f>Table145467[[#Totals],[Cost (R)]]/$I$19</f>
        <v>1.3025197452229298</v>
      </c>
      <c r="M21" s="3"/>
    </row>
    <row r="22" spans="2:13" x14ac:dyDescent="0.4">
      <c r="B22" s="2"/>
      <c r="C22" s="10" t="s">
        <v>12</v>
      </c>
      <c r="D22" s="11">
        <f>SUBTOTAL(109,Table145467[Kg])</f>
        <v>6.28</v>
      </c>
      <c r="E22" s="11">
        <f>SUBTOTAL(109,Table145467[Cost (R)])</f>
        <v>136.3304</v>
      </c>
      <c r="H22" s="5" t="s">
        <v>13</v>
      </c>
      <c r="I22" s="9">
        <f>I21*12</f>
        <v>15.630236942675158</v>
      </c>
      <c r="M22" s="3"/>
    </row>
    <row r="23" spans="2:13" x14ac:dyDescent="0.4">
      <c r="B23" s="2"/>
      <c r="H23" s="5" t="s">
        <v>14</v>
      </c>
      <c r="I23" s="25">
        <v>0.45</v>
      </c>
      <c r="M23" s="3"/>
    </row>
    <row r="24" spans="2:13" x14ac:dyDescent="0.4">
      <c r="B24" s="2"/>
      <c r="H24" s="5" t="s">
        <v>15</v>
      </c>
      <c r="I24" s="12">
        <f>IF(OR(I21="",I23="",I23&gt;=1),"", ROUND( I21 / (1 - I23), 2 ))</f>
        <v>2.37</v>
      </c>
      <c r="M24" s="3"/>
    </row>
    <row r="25" spans="2:13" x14ac:dyDescent="0.4">
      <c r="B25" s="2"/>
      <c r="H25" s="5" t="s">
        <v>16</v>
      </c>
      <c r="I25" s="9">
        <f>IF(OR(I23="",I23&gt;=1),"",
   IF(I22&lt;&gt;"", ROUND( I22 / (1 - I23), 2),
      IF(I21&lt;&gt;"", ROUND( (I21 * 12) / (1 - I23), 2), "")))</f>
        <v>28.42</v>
      </c>
      <c r="M25" s="3"/>
    </row>
    <row r="26" spans="2:13" ht="19.5" thickBot="1" x14ac:dyDescent="0.45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9" spans="2:13" x14ac:dyDescent="0.4">
      <c r="J29" s="16"/>
    </row>
    <row r="31" spans="2:13" x14ac:dyDescent="0.4">
      <c r="C31" s="17"/>
    </row>
  </sheetData>
  <sheetProtection algorithmName="SHA-512" hashValue="Bmsg1zALJjS3rYa44EmdgYEoRVSIgjnPOHcGmXJwnGE1Zvd+c1CZODU+NBodUvWQZchcQs22nNCc+rXbO/Duaw==" saltValue="mZyeuHq2wDv/Q/8zynkA5A==" spinCount="100000" sheet="1" objects="1" scenarios="1"/>
  <mergeCells count="2">
    <mergeCell ref="B2:M2"/>
    <mergeCell ref="K18:L18"/>
  </mergeCells>
  <dataValidations count="1">
    <dataValidation type="list" allowBlank="1" showInputMessage="1" showErrorMessage="1" sqref="D19" xr:uid="{5CEF3FA8-4C2C-456A-9AC8-4F2E1C9109DA}">
      <formula1>"1,0,2,0,4,0"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Scone (Oil)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2026-03-02T09:10:26Z</dcterms:created>
  <dcterms:modified xsi:type="dcterms:W3CDTF">2026-03-02T10:35:20Z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2026-03-02T10:35:16Z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a9bcb930-c268-4ef2-a2c2-0438d16df555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